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line" sheetId="1" state="visible" r:id="rId1"/>
    <sheet xmlns:r="http://schemas.openxmlformats.org/officeDocument/2006/relationships" name="Growth maths" sheetId="2" state="visible" r:id="rId2"/>
    <sheet xmlns:r="http://schemas.openxmlformats.org/officeDocument/2006/relationships" name="Lever scoreca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x"/>
    <numFmt numFmtId="165" formatCode="0.0x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18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70" customWidth="1" min="4" max="4"/>
    <col width="36" customWidth="1" min="5" max="5"/>
    <col width="50" customWidth="1" min="6" max="6"/>
    <col width="12" customWidth="1" min="7" max="7"/>
  </cols>
  <sheetData>
    <row r="1">
      <c r="A1" s="1" t="inlineStr">
        <is>
          <t>Date or period</t>
        </is>
      </c>
      <c r="B1" s="1" t="inlineStr">
        <is>
          <t>Metric</t>
        </is>
      </c>
      <c r="C1" s="1" t="inlineStr">
        <is>
          <t>Value</t>
        </is>
      </c>
      <c r="D1" s="1" t="inlineStr">
        <is>
          <t>Detail</t>
        </is>
      </c>
      <c r="E1" s="1" t="inlineStr">
        <is>
          <t>Source</t>
        </is>
      </c>
      <c r="F1" s="1" t="inlineStr">
        <is>
          <t>URL</t>
        </is>
      </c>
      <c r="G1" s="1" t="inlineStr">
        <is>
          <t>Checked on</t>
        </is>
      </c>
    </row>
    <row r="2">
      <c r="A2" t="inlineStr">
        <is>
          <t>2014-05-02</t>
        </is>
      </c>
      <c r="B2" t="inlineStr">
        <is>
          <t>founding</t>
        </is>
      </c>
      <c r="C2" t="inlineStr"/>
      <c r="D2" s="2" t="inlineStr">
        <is>
          <t>Afterpay Pty Ltd, the operating company, is incorporated; co-founders Nick Molnar and Anthony Eisen</t>
        </is>
      </c>
      <c r="E2" t="inlineStr">
        <is>
          <t>Afterpay IPO prospectus (Apr 2016)</t>
        </is>
      </c>
      <c r="F2" t="inlineStr">
        <is>
          <t>https://announcements.asx.com.au/asxpdf/20160503/pdf/436zmt8bjdwvkf.pdf</t>
        </is>
      </c>
      <c r="G2" t="inlineStr">
        <is>
          <t>2026-11-04</t>
        </is>
      </c>
    </row>
    <row r="3">
      <c r="A3" t="inlineStr">
        <is>
          <t>2015-H1</t>
        </is>
      </c>
      <c r="B3" t="inlineStr">
        <is>
          <t>product</t>
        </is>
      </c>
      <c r="C3" t="inlineStr"/>
      <c r="D3" s="2" t="inlineStr">
        <is>
          <t>Touchcorp builds the Afterpay system on Afterpay's behalf; tested on a handful of retailer websites</t>
        </is>
      </c>
      <c r="E3" t="inlineStr">
        <is>
          <t>Afterpay IPO prospectus (Apr 2016)</t>
        </is>
      </c>
      <c r="F3" t="inlineStr">
        <is>
          <t>https://announcements.asx.com.au/asxpdf/20160503/pdf/436zmt8bjdwvkf.pdf</t>
        </is>
      </c>
      <c r="G3" t="inlineStr">
        <is>
          <t>2026-11-04</t>
        </is>
      </c>
    </row>
    <row r="4">
      <c r="A4" t="inlineStr">
        <is>
          <t>2015-07/08</t>
        </is>
      </c>
      <c r="B4" t="inlineStr">
        <is>
          <t>funding</t>
        </is>
      </c>
      <c r="C4" t="inlineStr">
        <is>
          <t>A$8M</t>
        </is>
      </c>
      <c r="D4" s="2" t="inlineStr">
        <is>
          <t>Equity commitments from sophisticated private investors; commercial rollout follows</t>
        </is>
      </c>
      <c r="E4" t="inlineStr">
        <is>
          <t>Afterpay IPO prospectus (Apr 2016)</t>
        </is>
      </c>
      <c r="F4" t="inlineStr">
        <is>
          <t>https://announcements.asx.com.au/asxpdf/20160503/pdf/436zmt8bjdwvkf.pdf</t>
        </is>
      </c>
      <c r="G4" t="inlineStr">
        <is>
          <t>2026-11-04</t>
        </is>
      </c>
    </row>
    <row r="5">
      <c r="A5" t="inlineStr">
        <is>
          <t>2015-06</t>
        </is>
      </c>
      <c r="B5" t="inlineStr">
        <is>
          <t>underlying sales</t>
        </is>
      </c>
      <c r="C5" t="inlineStr">
        <is>
          <t>A$0.27M (month)</t>
        </is>
      </c>
      <c r="D5" s="2" t="inlineStr">
        <is>
          <t>Underlying sales for June 2015</t>
        </is>
      </c>
      <c r="E5" t="inlineStr">
        <is>
          <t>Afterpay IPO prospectus (Apr 2016)</t>
        </is>
      </c>
      <c r="F5" t="inlineStr">
        <is>
          <t>https://announcements.asx.com.au/asxpdf/20160503/pdf/436zmt8bjdwvkf.pdf</t>
        </is>
      </c>
      <c r="G5" t="inlineStr">
        <is>
          <t>2026-11-04</t>
        </is>
      </c>
    </row>
    <row r="6">
      <c r="A6" t="inlineStr">
        <is>
          <t>2016-02</t>
        </is>
      </c>
      <c r="B6" t="inlineStr">
        <is>
          <t>underlying sales</t>
        </is>
      </c>
      <c r="C6" t="inlineStr">
        <is>
          <t>A$2.8M (month)</t>
        </is>
      </c>
      <c r="D6" s="2" t="inlineStr">
        <is>
          <t>Underlying sales for February 2016 (unaudited); over 38,000 unique customers had used Afterpay; 10 employees</t>
        </is>
      </c>
      <c r="E6" t="inlineStr">
        <is>
          <t>Afterpay IPO prospectus (Apr 2016)</t>
        </is>
      </c>
      <c r="F6" t="inlineStr">
        <is>
          <t>https://announcements.asx.com.au/asxpdf/20160503/pdf/436zmt8bjdwvkf.pdf</t>
        </is>
      </c>
      <c r="G6" t="inlineStr">
        <is>
          <t>2026-11-04</t>
        </is>
      </c>
    </row>
    <row r="7">
      <c r="A7" t="inlineStr">
        <is>
          <t>2016-05-04</t>
        </is>
      </c>
      <c r="B7" t="inlineStr">
        <is>
          <t>IPO</t>
        </is>
      </c>
      <c r="C7" t="inlineStr">
        <is>
          <t>A$25M</t>
        </is>
      </c>
      <c r="D7" s="2" t="inlineStr">
        <is>
          <t>25 million new shares at A$1.00; trading on ASX begins as AFY. Touchcorp held about 36% before the offer</t>
        </is>
      </c>
      <c r="E7" t="inlineStr">
        <is>
          <t>ASX announcement 4 May 2016; prospectus</t>
        </is>
      </c>
      <c r="F7" t="inlineStr">
        <is>
          <t>https://announcements.asx.com.au/asxpdf/20160504/pdf/4370d4qr5tnwy9.pdf</t>
        </is>
      </c>
      <c r="G7" t="inlineStr">
        <is>
          <t>2026-11-04</t>
        </is>
      </c>
    </row>
    <row r="8">
      <c r="A8" t="inlineStr">
        <is>
          <t>FY16 (to 2016-06-30)</t>
        </is>
      </c>
      <c r="B8" t="inlineStr">
        <is>
          <t>underlying sales</t>
        </is>
      </c>
      <c r="C8" t="inlineStr">
        <is>
          <t>A$37.3M</t>
        </is>
      </c>
      <c r="D8" s="2" t="inlineStr">
        <is>
          <t>Including A$21.5M in Q4 FY16; more than 300 Australian retailers integrated in FY16</t>
        </is>
      </c>
      <c r="E8" t="inlineStr">
        <is>
          <t>Afterpay Annual Report 2016</t>
        </is>
      </c>
      <c r="F8" t="inlineStr">
        <is>
          <t>https://announcements.asx.com.au/asxpdf/20160825/pdf/439m2kgkdkbcjw.pdf</t>
        </is>
      </c>
      <c r="G8" t="inlineStr">
        <is>
          <t>2026-11-04</t>
        </is>
      </c>
    </row>
    <row r="9">
      <c r="A9" t="inlineStr">
        <is>
          <t>2017-02-23</t>
        </is>
      </c>
      <c r="B9" t="inlineStr">
        <is>
          <t>M&amp;A</t>
        </is>
      </c>
      <c r="C9" t="inlineStr"/>
      <c r="D9" s="2" t="inlineStr">
        <is>
          <t>Afterpay and Touchcorp announce intention to merge; Afterpay holders to own about 64% of the new group</t>
        </is>
      </c>
      <c r="E9" t="inlineStr">
        <is>
          <t>ASX announcement 23 Feb 2017</t>
        </is>
      </c>
      <c r="F9" t="inlineStr">
        <is>
          <t>https://announcements.asx.com.au/asxpdf/20170223/pdf/43g7m8fjdsnlgl.pdf</t>
        </is>
      </c>
      <c r="G9" t="inlineStr">
        <is>
          <t>2026-11-04</t>
        </is>
      </c>
    </row>
    <row r="10">
      <c r="A10" t="inlineStr">
        <is>
          <t>FY17 (to 2017-06-30)</t>
        </is>
      </c>
      <c r="B10" t="inlineStr">
        <is>
          <t>underlying sales</t>
        </is>
      </c>
      <c r="C10" t="inlineStr">
        <is>
          <t>over A$560M</t>
        </is>
      </c>
      <c r="D10" s="2" t="inlineStr">
        <is>
          <t>Over 840,000 customers and over 6,000 merchants on-boarded at 30 June 2017</t>
        </is>
      </c>
      <c r="E10" t="inlineStr">
        <is>
          <t>ASX announcement 13 Jul 2017</t>
        </is>
      </c>
      <c r="F10" t="inlineStr">
        <is>
          <t>https://www.asx.com.au/asxpdf/20170713/pdf/43km9zdcnvnkvx.pdf</t>
        </is>
      </c>
      <c r="G10" t="inlineStr">
        <is>
          <t>2026-11-04</t>
        </is>
      </c>
    </row>
    <row r="11">
      <c r="A11" t="inlineStr">
        <is>
          <t>2017-07-06</t>
        </is>
      </c>
      <c r="B11" t="inlineStr">
        <is>
          <t>M&amp;A</t>
        </is>
      </c>
      <c r="C11" t="inlineStr"/>
      <c r="D11" s="2" t="inlineStr">
        <is>
          <t>Afterpay-Touchcorp merger implemented; Afterpay Touch Group (ASX: APT) becomes the listed parent</t>
        </is>
      </c>
      <c r="E11" t="inlineStr">
        <is>
          <t>ASX announcement 13 Jul 2017</t>
        </is>
      </c>
      <c r="F11" t="inlineStr">
        <is>
          <t>https://www.asx.com.au/asxpdf/20170713/pdf/43km9zdcnvnkvx.pdf</t>
        </is>
      </c>
      <c r="G11" t="inlineStr">
        <is>
          <t>2026-11-04</t>
        </is>
      </c>
    </row>
    <row r="12">
      <c r="A12" t="inlineStr">
        <is>
          <t>2017-08</t>
        </is>
      </c>
      <c r="B12" t="inlineStr">
        <is>
          <t>expansion</t>
        </is>
      </c>
      <c r="C12" t="inlineStr"/>
      <c r="D12" s="2" t="inlineStr">
        <is>
          <t>Launch in New Zealand</t>
        </is>
      </c>
      <c r="E12" t="inlineStr">
        <is>
          <t>Afterpay Touch FY18 annual report</t>
        </is>
      </c>
      <c r="F12" t="inlineStr">
        <is>
          <t>https://announcements.asx.com.au/asxpdf/20180823/pdf/43xlr9h1zjmp27.pdf</t>
        </is>
      </c>
      <c r="G12" t="inlineStr">
        <is>
          <t>2026-11-04</t>
        </is>
      </c>
    </row>
    <row r="13">
      <c r="A13" t="inlineStr">
        <is>
          <t>2017</t>
        </is>
      </c>
      <c r="B13" t="inlineStr">
        <is>
          <t>customers</t>
        </is>
      </c>
      <c r="C13" t="inlineStr">
        <is>
          <t>1M</t>
        </is>
      </c>
      <c r="D13" s="2" t="inlineStr">
        <is>
          <t>Afterpay reaches one million customers and more than 7,200 merchant partners</t>
        </is>
      </c>
      <c r="E13" t="inlineStr">
        <is>
          <t>Afterpay: 10 years timeline</t>
        </is>
      </c>
      <c r="F13" t="inlineStr">
        <is>
          <t>https://www.afterpay.com/en-AU/business/access/growing-with-afterpay/10th-birthday-lessons</t>
        </is>
      </c>
      <c r="G13" t="inlineStr">
        <is>
          <t>2026-11-04</t>
        </is>
      </c>
    </row>
    <row r="14">
      <c r="A14" t="inlineStr">
        <is>
          <t>2018-01-16</t>
        </is>
      </c>
      <c r="B14" t="inlineStr">
        <is>
          <t>funding</t>
        </is>
      </c>
      <c r="C14" t="inlineStr">
        <is>
          <t>US$15.0M</t>
        </is>
      </c>
      <c r="D14" s="2" t="inlineStr">
        <is>
          <t>Matrix Partners invests at A$6.51 a share; GP Dana Stalder joins the board; Afterpay US, Inc. set up as a 100% subsidiary</t>
        </is>
      </c>
      <c r="E14" t="inlineStr">
        <is>
          <t>ASX announcement 16 Jan 2018</t>
        </is>
      </c>
      <c r="F14" t="inlineStr">
        <is>
          <t>https://announcements.asx.com.au/asxpdf/20180116/pdf/43qvctq5c7v7c6.pdf</t>
        </is>
      </c>
      <c r="G14" t="inlineStr">
        <is>
          <t>2026-11-04</t>
        </is>
      </c>
    </row>
    <row r="15">
      <c r="A15" t="inlineStr">
        <is>
          <t>2018-05-15</t>
        </is>
      </c>
      <c r="B15" t="inlineStr">
        <is>
          <t>expansion</t>
        </is>
      </c>
      <c r="C15" t="inlineStr"/>
      <c r="D15" s="2" t="inlineStr">
        <is>
          <t>US launch announced with Urban Outfitters (URBN, ~US$3bn sales, roughly the size of the whole Australian online fashion market)</t>
        </is>
      </c>
      <c r="E15" t="inlineStr">
        <is>
          <t>ASX announcement 15 May 2018</t>
        </is>
      </c>
      <c r="F15" t="inlineStr">
        <is>
          <t>https://announcements.asx.com.au/asxpdf/20180515/pdf/43v15p2prpj3x2.pdf</t>
        </is>
      </c>
      <c r="G15" t="inlineStr">
        <is>
          <t>2026-11-04</t>
        </is>
      </c>
    </row>
    <row r="16">
      <c r="A16" t="inlineStr">
        <is>
          <t>2018-06</t>
        </is>
      </c>
      <c r="B16" t="inlineStr">
        <is>
          <t>US underlying sales</t>
        </is>
      </c>
      <c r="C16" t="inlineStr">
        <is>
          <t>over A$11M (month)</t>
        </is>
      </c>
      <c r="D16" s="2" t="inlineStr">
        <is>
          <t>First full US month; Australia took about 16 months to reach A$11M cumulative</t>
        </is>
      </c>
      <c r="E16" t="inlineStr">
        <is>
          <t>ASX announcement 19 Jul 2018</t>
        </is>
      </c>
      <c r="F16" t="inlineStr">
        <is>
          <t>https://announcements.asx.com.au/asxpdf/20180719/pdf/43wmpkgfxs0v2m.pdf</t>
        </is>
      </c>
      <c r="G16" t="inlineStr">
        <is>
          <t>2026-11-04</t>
        </is>
      </c>
    </row>
    <row r="17">
      <c r="A17" t="inlineStr">
        <is>
          <t>FY18 (to 2018-06-30)</t>
        </is>
      </c>
      <c r="B17" t="inlineStr">
        <is>
          <t>underlying sales</t>
        </is>
      </c>
      <c r="C17" t="inlineStr">
        <is>
          <t>A$2.185B</t>
        </is>
      </c>
      <c r="D17" s="2" t="inlineStr">
        <is>
          <t>Up 289% on FY17 (A$561M); late fee caps and ID verification introduced</t>
        </is>
      </c>
      <c r="E17" t="inlineStr">
        <is>
          <t>FY18 results announcement and annual report, 23 Aug 2018</t>
        </is>
      </c>
      <c r="F17" t="inlineStr">
        <is>
          <t>https://announcements.asx.com.au/asxpdf/20180823/pdf/43xlr9h1zjmp27.pdf</t>
        </is>
      </c>
      <c r="G17" t="inlineStr">
        <is>
          <t>2026-11-04</t>
        </is>
      </c>
    </row>
    <row r="18">
      <c r="A18" t="inlineStr">
        <is>
          <t>2018-08-16</t>
        </is>
      </c>
      <c r="B18" t="inlineStr">
        <is>
          <t>demand event</t>
        </is>
      </c>
      <c r="C18" t="inlineStr"/>
      <c r="D18" s="2" t="inlineStr">
        <is>
          <t>First coordinated retail event (AfterYAY day) is the largest underlying sales day in Afterpay history</t>
        </is>
      </c>
      <c r="E18" t="inlineStr">
        <is>
          <t>FY18 results announcement, 23 Aug 2018</t>
        </is>
      </c>
      <c r="F18" t="inlineStr">
        <is>
          <t>https://announcements.asx.com.au/asxpdf/20180823/pdf/43xlt6twm29x20.pdf</t>
        </is>
      </c>
      <c r="G18" t="inlineStr">
        <is>
          <t>2026-11-04</t>
        </is>
      </c>
    </row>
    <row r="19">
      <c r="A19" t="inlineStr">
        <is>
          <t>FY18 (to 2018-06-30)</t>
        </is>
      </c>
      <c r="B19" t="inlineStr">
        <is>
          <t>active customers</t>
        </is>
      </c>
      <c r="C19" t="inlineStr">
        <is>
          <t>2.0M</t>
        </is>
      </c>
      <c r="D19" s="2" t="inlineStr">
        <is>
          <t>Active = transacted in last 12 months (FY19 report comparative)</t>
        </is>
      </c>
      <c r="E19" t="inlineStr">
        <is>
          <t>Afterpay Touch FY19 annual report</t>
        </is>
      </c>
      <c r="F19" t="inlineStr">
        <is>
          <t>https://www.annualreports.com/HostedData/AnnualReportArchive/a/ASX_APT_2019.pdf</t>
        </is>
      </c>
      <c r="G19" t="inlineStr">
        <is>
          <t>2026-11-04</t>
        </is>
      </c>
    </row>
    <row r="20">
      <c r="A20" t="inlineStr">
        <is>
          <t>2019-02-26</t>
        </is>
      </c>
      <c r="B20" t="inlineStr">
        <is>
          <t>US active customers</t>
        </is>
      </c>
      <c r="C20" t="inlineStr">
        <is>
          <t>~1M (target)</t>
        </is>
      </c>
      <c r="D20" s="2" t="inlineStr">
        <is>
          <t>On track for over 1 million US active customers and 2,000 merchants within 11 months of launch</t>
        </is>
      </c>
      <c r="E20" t="inlineStr">
        <is>
          <t>H1 FY19 results, 26 Feb 2019</t>
        </is>
      </c>
      <c r="F20" t="inlineStr">
        <is>
          <t>https://announcements.asx.com.au/asxpdf/20190226/pdf/442z2lslvxzgcp.pdf</t>
        </is>
      </c>
      <c r="G20" t="inlineStr">
        <is>
          <t>2026-11-04</t>
        </is>
      </c>
    </row>
    <row r="21">
      <c r="A21" t="inlineStr">
        <is>
          <t>FY19 (to 2019-06-30)</t>
        </is>
      </c>
      <c r="B21" t="inlineStr">
        <is>
          <t>underlying sales</t>
        </is>
      </c>
      <c r="C21" t="inlineStr">
        <is>
          <t>A$5.2B</t>
        </is>
      </c>
      <c r="D21" s="2" t="inlineStr">
        <is>
          <t>Up 140%; 4.6M active customers; 32.3k active merchants</t>
        </is>
      </c>
      <c r="E21" t="inlineStr">
        <is>
          <t>Afterpay Touch FY19 annual report</t>
        </is>
      </c>
      <c r="F21" t="inlineStr">
        <is>
          <t>https://www.annualreports.com/HostedData/AnnualReportArchive/a/ASX_APT_2019.pdf</t>
        </is>
      </c>
      <c r="G21" t="inlineStr">
        <is>
          <t>2026-11-04</t>
        </is>
      </c>
    </row>
    <row r="22">
      <c r="A22" t="inlineStr">
        <is>
          <t>2019-08</t>
        </is>
      </c>
      <c r="B22" t="inlineStr">
        <is>
          <t>US active customers</t>
        </is>
      </c>
      <c r="C22" t="inlineStr">
        <is>
          <t>2.1M</t>
        </is>
      </c>
      <c r="D22" s="2" t="inlineStr">
        <is>
          <t>US annualised underlying sales A$1.7B 14 months after launch; UK (Clearpay) launched May 2019 with 200,000+ active customers</t>
        </is>
      </c>
      <c r="E22" t="inlineStr">
        <is>
          <t>Afterpay Touch FY19 annual report</t>
        </is>
      </c>
      <c r="F22" t="inlineStr">
        <is>
          <t>https://www.annualreports.com/HostedData/AnnualReportArchive/a/ASX_APT_2019.pdf</t>
        </is>
      </c>
      <c r="G22" t="inlineStr">
        <is>
          <t>2026-11-04</t>
        </is>
      </c>
    </row>
    <row r="23">
      <c r="A23" t="inlineStr">
        <is>
          <t>2020-05-20</t>
        </is>
      </c>
      <c r="B23" t="inlineStr">
        <is>
          <t>US active customers</t>
        </is>
      </c>
      <c r="C23" t="inlineStr">
        <is>
          <t>5M+</t>
        </is>
      </c>
      <c r="D23" s="2" t="inlineStr">
        <is>
          <t>Two years after US launch; nearly 9 million US consumers had joined</t>
        </is>
      </c>
      <c r="E23" t="inlineStr">
        <is>
          <t>Afterpay press release (PR Newswire)</t>
        </is>
      </c>
      <c r="F23" t="inlineStr">
        <is>
          <t>https://www.prnewswire.com/news-releases/afterpay-reaches-five-million-active-customers-after-two-years-in-us-market-301062370.html</t>
        </is>
      </c>
      <c r="G23" t="inlineStr">
        <is>
          <t>2026-11-04</t>
        </is>
      </c>
    </row>
    <row r="24">
      <c r="A24" t="inlineStr">
        <is>
          <t>FY20 (to 2020-06-30)</t>
        </is>
      </c>
      <c r="B24" t="inlineStr">
        <is>
          <t>underlying sales</t>
        </is>
      </c>
      <c r="C24" t="inlineStr">
        <is>
          <t>A$11.1B</t>
        </is>
      </c>
      <c r="D24" s="2" t="inlineStr">
        <is>
          <t>Up 112%; 9.9M active customers; 55.4k merchants; ~90% of monthly sales from repeat customers</t>
        </is>
      </c>
      <c r="E24" t="inlineStr">
        <is>
          <t>FY20 results, 27 Aug 2020</t>
        </is>
      </c>
      <c r="F24" t="inlineStr">
        <is>
          <t>https://announcements.asx.com.au/asxpdf/20200827/pdf/44lyp6t5rkldpk.pdf</t>
        </is>
      </c>
      <c r="G24" t="inlineStr">
        <is>
          <t>2026-11-04</t>
        </is>
      </c>
    </row>
    <row r="25">
      <c r="A25" t="inlineStr">
        <is>
          <t>FY21 (to 2021-06-30)</t>
        </is>
      </c>
      <c r="B25" t="inlineStr">
        <is>
          <t>underlying sales</t>
        </is>
      </c>
      <c r="C25" t="inlineStr">
        <is>
          <t>A$21.1B</t>
        </is>
      </c>
      <c r="D25" s="2" t="inlineStr">
        <is>
          <t>Up 90%; North America A$9.8B overtakes ANZ A$9.4B; Clearpay A$1.8B</t>
        </is>
      </c>
      <c r="E25" t="inlineStr">
        <is>
          <t>FY21 results announcement, 25 Aug 2021</t>
        </is>
      </c>
      <c r="F25" t="inlineStr">
        <is>
          <t>https://cdn-api.markitdigital.com/apiman-gateway/ASX/asx-research/1.0/file/2924-02411470-3A573720?access_token=83ff96335c2d45a094df02a206a39ff4</t>
        </is>
      </c>
      <c r="G25" t="inlineStr">
        <is>
          <t>2026-11-04</t>
        </is>
      </c>
    </row>
    <row r="26">
      <c r="A26" t="inlineStr">
        <is>
          <t>FY21 (to 2021-06-30)</t>
        </is>
      </c>
      <c r="B26" t="inlineStr">
        <is>
          <t>active customers</t>
        </is>
      </c>
      <c r="C26" t="inlineStr">
        <is>
          <t>16.2M</t>
        </is>
      </c>
      <c r="D26" s="2" t="inlineStr">
        <is>
          <t>North America 10.5M, ANZ 3.6M, Clearpay 2.1M; 98.2k active merchants</t>
        </is>
      </c>
      <c r="E26" t="inlineStr">
        <is>
          <t>FY21 results announcement, 25 Aug 2021</t>
        </is>
      </c>
      <c r="F26" t="inlineStr">
        <is>
          <t>https://cdn-api.markitdigital.com/apiman-gateway/ASX/asx-research/1.0/file/2924-02411470-3A573720?access_token=83ff96335c2d45a094df02a206a39ff4</t>
        </is>
      </c>
      <c r="G26" t="inlineStr">
        <is>
          <t>2026-11-04</t>
        </is>
      </c>
    </row>
    <row r="27">
      <c r="A27" t="inlineStr">
        <is>
          <t>FY21 (to 2021-06-30)</t>
        </is>
      </c>
      <c r="B27" t="inlineStr">
        <is>
          <t>profit/loss</t>
        </is>
      </c>
      <c r="C27" t="inlineStr">
        <is>
          <t>A$159.4M loss</t>
        </is>
      </c>
      <c r="D27" s="2" t="inlineStr">
        <is>
          <t>Statutory loss after tax; total income A$924.7M; late fees under 10% of total income (19% in FY19)</t>
        </is>
      </c>
      <c r="E27" t="inlineStr">
        <is>
          <t>FY21 results announcement, 25 Aug 2021</t>
        </is>
      </c>
      <c r="F27" t="inlineStr">
        <is>
          <t>https://cdn-api.markitdigital.com/apiman-gateway/ASX/asx-research/1.0/file/2924-02411470-3A573720?access_token=83ff96335c2d45a094df02a206a39ff4</t>
        </is>
      </c>
      <c r="G27" t="inlineStr">
        <is>
          <t>2026-11-04</t>
        </is>
      </c>
    </row>
    <row r="28">
      <c r="A28" t="inlineStr">
        <is>
          <t>2021-08-01</t>
        </is>
      </c>
      <c r="B28" t="inlineStr">
        <is>
          <t>exit</t>
        </is>
      </c>
      <c r="C28" t="inlineStr">
        <is>
          <t>US$29B (A$39B)</t>
        </is>
      </c>
      <c r="D28" s="2" t="inlineStr">
        <is>
          <t>Square agrees to buy Afterpay, all stock, 0.375 SQ shares per APT share; implied value at SQ close on 30 Jul 2021; APT holders ~18.5% of combined company</t>
        </is>
      </c>
      <c r="E28" t="inlineStr">
        <is>
          <t>Square/Afterpay joint press release, SEC 8-K Ex. 99.1</t>
        </is>
      </c>
      <c r="F28" t="inlineStr">
        <is>
          <t>https://www.sec.gov/Archives/edgar/data/1512673/000119312521232215/d186862dex991.htm</t>
        </is>
      </c>
      <c r="G28" t="inlineStr">
        <is>
          <t>2026-11-04</t>
        </is>
      </c>
    </row>
    <row r="29">
      <c r="A29" t="inlineStr">
        <is>
          <t>2022-01-31</t>
        </is>
      </c>
      <c r="B29" t="inlineStr">
        <is>
          <t>exit</t>
        </is>
      </c>
      <c r="C29" t="inlineStr"/>
      <c r="D29" s="2" t="inlineStr">
        <is>
          <t>Block completes the acquisition (1 Feb 2022 AEDT); former Afterpay director Sharon Rothstein joins the Block board</t>
        </is>
      </c>
      <c r="E29" t="inlineStr">
        <is>
          <t>Block press release, SEC 8-K Ex. 99.1</t>
        </is>
      </c>
      <c r="F29" t="inlineStr">
        <is>
          <t>https://www.sec.gov/Archives/edgar/data/1512673/000119312522023529/d261416dex991.htm</t>
        </is>
      </c>
      <c r="G29" t="inlineStr">
        <is>
          <t>2026-11-04</t>
        </is>
      </c>
    </row>
    <row r="30">
      <c r="A30" t="inlineStr">
        <is>
          <t>2022-01-31</t>
        </is>
      </c>
      <c r="B30" t="inlineStr">
        <is>
          <t>exit</t>
        </is>
      </c>
      <c r="C30" t="inlineStr">
        <is>
          <t>US$13.9B</t>
        </is>
      </c>
      <c r="D30" s="2" t="inlineStr">
        <is>
          <t>Fair value of the 114 million Block shares issued, at Block's closing price on the acquisition date</t>
        </is>
      </c>
      <c r="E30" t="inlineStr">
        <is>
          <t>Block Q4 2021 shareholder letter, SEC 8-K Ex. 99.1</t>
        </is>
      </c>
      <c r="F30" t="inlineStr">
        <is>
          <t>https://www.sec.gov/Archives/edgar/data/1512673/000119312522052061/d219032dex991.htm</t>
        </is>
      </c>
      <c r="G30" t="inlineStr">
        <is>
          <t>2026-11-04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2" customWidth="1" min="3" max="3"/>
    <col width="20" customWidth="1" min="4" max="4"/>
    <col width="28" customWidth="1" min="5" max="5"/>
    <col width="60" customWidth="1" min="6" max="6"/>
  </cols>
  <sheetData>
    <row r="1">
      <c r="A1" s="1" t="inlineStr">
        <is>
          <t>Fiscal year (to 30 June)</t>
        </is>
      </c>
      <c r="B1" s="1" t="inlineStr">
        <is>
          <t>Underlying sales (A$m, as reported, rounded)</t>
        </is>
      </c>
      <c r="C1" s="1" t="inlineStr">
        <is>
          <t>YoY growth</t>
        </is>
      </c>
      <c r="D1" s="1" t="inlineStr">
        <is>
          <t>Active customers (m)</t>
        </is>
      </c>
      <c r="E1" s="1" t="inlineStr">
        <is>
          <t>Sales per active customer (A$)</t>
        </is>
      </c>
      <c r="F1" s="1" t="inlineStr">
        <is>
          <t>Source</t>
        </is>
      </c>
    </row>
    <row r="2">
      <c r="A2" t="inlineStr">
        <is>
          <t>FY16</t>
        </is>
      </c>
      <c r="B2" t="n">
        <v>37.3</v>
      </c>
      <c r="F2" t="inlineStr">
        <is>
          <t>https://announcements.asx.com.au/asxpdf/20160825/pdf/439m2kgkdkbcjw.pdf</t>
        </is>
      </c>
    </row>
    <row r="3">
      <c r="A3" t="inlineStr">
        <is>
          <t>FY17</t>
        </is>
      </c>
      <c r="B3" t="n">
        <v>561</v>
      </c>
      <c r="C3" s="3">
        <f>B3/B2-1</f>
        <v/>
      </c>
      <c r="D3" t="n">
        <v>0.84</v>
      </c>
      <c r="E3" s="4">
        <f>B3*1000000/(D3*1000000)</f>
        <v/>
      </c>
      <c r="F3" t="inlineStr">
        <is>
          <t>https://announcements.asx.com.au/asxpdf/20180823/pdf/43xlr9h1zjmp27.pdf</t>
        </is>
      </c>
    </row>
    <row r="4">
      <c r="A4" t="inlineStr">
        <is>
          <t>FY18</t>
        </is>
      </c>
      <c r="B4" t="n">
        <v>2185</v>
      </c>
      <c r="C4" s="3">
        <f>B4/B3-1</f>
        <v/>
      </c>
      <c r="D4" t="n">
        <v>2</v>
      </c>
      <c r="E4" s="4">
        <f>B4*1000000/(D4*1000000)</f>
        <v/>
      </c>
      <c r="F4" t="inlineStr">
        <is>
          <t>https://www.annualreports.com/HostedData/AnnualReportArchive/a/ASX_APT_2019.pdf</t>
        </is>
      </c>
    </row>
    <row r="5">
      <c r="A5" t="inlineStr">
        <is>
          <t>FY19</t>
        </is>
      </c>
      <c r="B5" t="n">
        <v>5200</v>
      </c>
      <c r="C5" s="3">
        <f>B5/B4-1</f>
        <v/>
      </c>
      <c r="D5" t="n">
        <v>4.6</v>
      </c>
      <c r="E5" s="4">
        <f>B5*1000000/(D5*1000000)</f>
        <v/>
      </c>
      <c r="F5" t="inlineStr">
        <is>
          <t>https://www.annualreports.com/HostedData/AnnualReportArchive/a/ASX_APT_2019.pdf</t>
        </is>
      </c>
    </row>
    <row r="6">
      <c r="A6" t="inlineStr">
        <is>
          <t>FY20</t>
        </is>
      </c>
      <c r="B6" t="n">
        <v>11100</v>
      </c>
      <c r="C6" s="3">
        <f>B6/B5-1</f>
        <v/>
      </c>
      <c r="D6" t="n">
        <v>9.9</v>
      </c>
      <c r="E6" s="4">
        <f>B6*1000000/(D6*1000000)</f>
        <v/>
      </c>
      <c r="F6" t="inlineStr">
        <is>
          <t>https://announcements.asx.com.au/asxpdf/20200827/pdf/44lyp6t5rkldpk.pdf</t>
        </is>
      </c>
    </row>
    <row r="7">
      <c r="A7" t="inlineStr">
        <is>
          <t>FY21</t>
        </is>
      </c>
      <c r="B7" t="n">
        <v>21100</v>
      </c>
      <c r="C7" s="3">
        <f>B7/B6-1</f>
        <v/>
      </c>
      <c r="D7" t="n">
        <v>16.2</v>
      </c>
      <c r="E7" s="4">
        <f>B7*1000000/(D7*1000000)</f>
        <v/>
      </c>
      <c r="F7" t="inlineStr">
        <is>
          <t>https://cdn-api.markitdigital.com/apiman-gateway/ASX/asx-research/1.0/file/2924-02411470-3A573720?access_token=83ff96335c2d45a094df02a206a39ff4</t>
        </is>
      </c>
    </row>
    <row r="9">
      <c r="A9" t="inlineStr">
        <is>
          <t>FY16 to FY21 multiple</t>
        </is>
      </c>
      <c r="B9" s="5">
        <f>B7/B2</f>
        <v/>
      </c>
    </row>
    <row r="10">
      <c r="A10" t="inlineStr">
        <is>
          <t>FY16 to FY21 CAGR (5 yrs)</t>
        </is>
      </c>
      <c r="B10" s="3">
        <f>(B7/B2)^(1/5)-1</f>
        <v/>
      </c>
    </row>
    <row r="12">
      <c r="A12" t="inlineStr">
        <is>
          <t>Deal value at announcement (US$bn)</t>
        </is>
      </c>
      <c r="B12" t="n">
        <v>29</v>
      </c>
      <c r="C12" t="inlineStr"/>
      <c r="D12" t="inlineStr">
        <is>
          <t>Square/Afterpay press release</t>
        </is>
      </c>
      <c r="E12" t="inlineStr"/>
      <c r="F12" t="inlineStr">
        <is>
          <t>https://www.sec.gov/Archives/edgar/data/1512673/000119312521232215/d186862dex991.htm</t>
        </is>
      </c>
    </row>
    <row r="13">
      <c r="A13" t="inlineStr">
        <is>
          <t>Deal value at announcement (A$bn)</t>
        </is>
      </c>
      <c r="B13" t="n">
        <v>39</v>
      </c>
      <c r="C13" t="inlineStr"/>
      <c r="D13" t="inlineStr">
        <is>
          <t>Square/Afterpay press release</t>
        </is>
      </c>
      <c r="E13" t="inlineStr"/>
      <c r="F13" t="inlineStr">
        <is>
          <t>https://www.sec.gov/Archives/edgar/data/1512673/000119312521232215/d186862dex991.htm</t>
        </is>
      </c>
    </row>
    <row r="14">
      <c r="A14" t="inlineStr">
        <is>
          <t>Block shares issued, fair value at close (US$bn)</t>
        </is>
      </c>
      <c r="B14" t="n">
        <v>13.9</v>
      </c>
      <c r="C14" t="inlineStr"/>
      <c r="D14" t="inlineStr">
        <is>
          <t>Block Q4 2021 shareholder letter</t>
        </is>
      </c>
      <c r="E14" t="inlineStr"/>
      <c r="F14" t="inlineStr">
        <is>
          <t>https://www.sec.gov/Archives/edgar/data/1512673/000119312522052061/d219032dex991.htm</t>
        </is>
      </c>
    </row>
    <row r="15">
      <c r="A15" t="inlineStr">
        <is>
          <t>Fall from announcement to close</t>
        </is>
      </c>
      <c r="B15" s="3">
        <f>1-B14/B12</f>
        <v/>
      </c>
    </row>
    <row r="16">
      <c r="A16" t="inlineStr">
        <is>
          <t>A$39bn / FY21 underlying sales (A$21.1bn)</t>
        </is>
      </c>
      <c r="B16" s="6">
        <f>B13*1000/B7</f>
        <v/>
      </c>
    </row>
    <row r="17">
      <c r="A17" t="inlineStr">
        <is>
          <t>A$39bn / FY21 total income (A$924.7m)</t>
        </is>
      </c>
      <c r="B17" s="5">
        <f>B13*1000/924.7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80" customWidth="1" min="3" max="3"/>
  </cols>
  <sheetData>
    <row r="1">
      <c r="A1" s="1" t="inlineStr">
        <is>
          <t>Afterpay growth lever</t>
        </is>
      </c>
      <c r="B1" s="1" t="inlineStr">
        <is>
          <t>Your score (0-3)</t>
        </is>
      </c>
      <c r="C1" s="1" t="inlineStr">
        <is>
          <t>What a 3 looks like</t>
        </is>
      </c>
    </row>
    <row r="2">
      <c r="A2" t="inlineStr">
        <is>
          <t>The party with the margin pays</t>
        </is>
      </c>
      <c r="C2" s="2" t="inlineStr">
        <is>
          <t>Your buyer gets the product free or near-free because a business with a bigger margin pays you (Afterpay: retailers paid ~4% of sales)</t>
        </is>
      </c>
    </row>
    <row r="3">
      <c r="A3" t="inlineStr">
        <is>
          <t>Partners distribute you</t>
        </is>
      </c>
      <c r="C3" s="2" t="inlineStr">
        <is>
          <t>Every customer you sign shows your brand to its own customers (Afterpay: badges at checkout, ~1M referrals a day back to merchants)</t>
        </is>
      </c>
    </row>
    <row r="4">
      <c r="A4" t="inlineStr">
        <is>
          <t>Own the critical dependency</t>
        </is>
      </c>
      <c r="C4" s="2" t="inlineStr">
        <is>
          <t>You control the tech or supplier your product can't live without (Afterpay merged with Touchcorp in 2017)</t>
        </is>
      </c>
    </row>
    <row r="5">
      <c r="A5" t="inlineStr">
        <is>
          <t>Funding matched to the model</t>
        </is>
      </c>
      <c r="C5" s="2" t="inlineStr">
        <is>
          <t>Your capital source fits how cash moves through the business (Afterpay listed in 2016 to fund receivables)</t>
        </is>
      </c>
    </row>
    <row r="6">
      <c r="A6" t="inlineStr">
        <is>
          <t>Anchor customer in market two</t>
        </is>
      </c>
      <c r="C6" s="2" t="inlineStr">
        <is>
          <t>You enter a bigger market with one named customer larger than your home niche (Urban Outfitters, US 2018)</t>
        </is>
      </c>
    </row>
    <row r="7">
      <c r="A7" t="inlineStr">
        <is>
          <t>Repeat usage</t>
        </is>
      </c>
      <c r="C7" s="2" t="inlineStr">
        <is>
          <t>Most revenue comes from returning users (Afterpay: ~93% of FY21 underlying sales)</t>
        </is>
      </c>
    </row>
    <row r="8">
      <c r="A8" t="inlineStr">
        <is>
          <t>Owned demand events</t>
        </is>
      </c>
      <c r="C8" s="2" t="inlineStr">
        <is>
          <t>You run your own sales moments (AfterYAY / Afterpay Day)</t>
        </is>
      </c>
    </row>
    <row r="9">
      <c r="A9" t="inlineStr">
        <is>
          <t>Revenue that survives scrutiny</t>
        </is>
      </c>
      <c r="C9" s="2" t="inlineStr">
        <is>
          <t>You are not dependent on a fee regulators or the press can attack (late fees fell from 19% to under 10% of income)</t>
        </is>
      </c>
    </row>
    <row r="10">
      <c r="A10" t="inlineStr">
        <is>
          <t>Total (out of 24)</t>
        </is>
      </c>
      <c r="B10">
        <f>SUM(B2:B9)</f>
        <v/>
      </c>
      <c r="C1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2026-11-04T11:04:51Z</dcterms:created>
  <dcterms:modified xmlns:dcterms="http://purl.org/dc/terms/" xmlns:xsi="http://www.w3.org/2001/XMLSchema-instance" xsi:type="dcterms:W3CDTF">2026-11-04T11:04:51Z</dcterms:modified>
</cp:coreProperties>
</file>